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Craig Lescoe\Dropbox (NRC Admin Team)\Forms &amp; Contracts\Agent Forms &amp; Contracts\"/>
    </mc:Choice>
  </mc:AlternateContent>
  <xr:revisionPtr revIDLastSave="0" documentId="13_ncr:1_{66355C6B-BB5C-455C-A432-8DF09AC75A7C}" xr6:coauthVersionLast="47" xr6:coauthVersionMax="47" xr10:uidLastSave="{00000000-0000-0000-0000-000000000000}"/>
  <bookViews>
    <workbookView xWindow="28680" yWindow="-255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D12" i="1"/>
  <c r="I18" i="1" s="1"/>
  <c r="I7" i="1" l="1"/>
  <c r="I19" i="1"/>
  <c r="I21" i="1" s="1"/>
  <c r="I29" i="1" s="1"/>
  <c r="D20" i="1"/>
  <c r="D29" i="1" s="1"/>
</calcChain>
</file>

<file path=xl/sharedStrings.xml><?xml version="1.0" encoding="utf-8"?>
<sst xmlns="http://schemas.openxmlformats.org/spreadsheetml/2006/main" count="56" uniqueCount="56">
  <si>
    <t>IRON Mortgage Payment and Cash-to-Close Tool</t>
  </si>
  <si>
    <t>Calculator Instructions:</t>
  </si>
  <si>
    <t xml:space="preserve">Payment </t>
  </si>
  <si>
    <t>Cash to Close</t>
  </si>
  <si>
    <t xml:space="preserve">  INTEGRITY  |  RELIABILITY  |  EXCELLENCE</t>
  </si>
  <si>
    <t>Purchase Price:</t>
  </si>
  <si>
    <t>Enter the total sale price of the property</t>
  </si>
  <si>
    <t>Purchase Price</t>
  </si>
  <si>
    <t>Down Payment</t>
  </si>
  <si>
    <t>Down Payment:</t>
  </si>
  <si>
    <t>Enter the percentage number without the % sign</t>
  </si>
  <si>
    <t>Down Payment %</t>
  </si>
  <si>
    <t>Closing Costs</t>
  </si>
  <si>
    <t>Do Not Include %</t>
  </si>
  <si>
    <t>Points</t>
  </si>
  <si>
    <t>Interest Rate:</t>
  </si>
  <si>
    <t>Please check with your Loan Officer for current rates</t>
  </si>
  <si>
    <t xml:space="preserve">Loan Amount </t>
  </si>
  <si>
    <t xml:space="preserve">Real Estate Broker Fee </t>
  </si>
  <si>
    <t>Term in Months:</t>
  </si>
  <si>
    <t>Ex: 30 yr mortgage x 12 months in the year = 360</t>
  </si>
  <si>
    <t>Interest Rate</t>
  </si>
  <si>
    <t>Underwriting</t>
  </si>
  <si>
    <t>Property Taxes:</t>
  </si>
  <si>
    <t>Enter the combined Summer and Winter amounts</t>
  </si>
  <si>
    <t>Appraisal</t>
  </si>
  <si>
    <t>Term in Months</t>
  </si>
  <si>
    <t>Credit report</t>
  </si>
  <si>
    <t>Insurance:</t>
  </si>
  <si>
    <t>Enter the full years Homeowners Insurance premium</t>
  </si>
  <si>
    <t>30yr = 360</t>
  </si>
  <si>
    <t>Third party fees</t>
  </si>
  <si>
    <t>15 yr = 180</t>
  </si>
  <si>
    <t>Title charges</t>
  </si>
  <si>
    <t>Points:</t>
  </si>
  <si>
    <t>If you intend to buy the rate down, enter the total amount here</t>
  </si>
  <si>
    <t>Odd days interest</t>
  </si>
  <si>
    <t>Payment P&amp;I</t>
  </si>
  <si>
    <t>Real Estate</t>
  </si>
  <si>
    <t xml:space="preserve">Please refer to your Agent to verify their Broker fee </t>
  </si>
  <si>
    <t>Total Closing Costs</t>
  </si>
  <si>
    <t>Broker Fee:</t>
  </si>
  <si>
    <t>and enter it here</t>
  </si>
  <si>
    <t>Property Taxes (annual)</t>
  </si>
  <si>
    <t>IRON Mortgage</t>
  </si>
  <si>
    <t>This number won't ever change!</t>
  </si>
  <si>
    <t>Pre-paid Escrow</t>
  </si>
  <si>
    <t>Origination Fee:</t>
  </si>
  <si>
    <t>We do not charge an origination fee or any other hidden fees.</t>
  </si>
  <si>
    <t xml:space="preserve">Insurance (annual) </t>
  </si>
  <si>
    <t>IRON Mortage Fee</t>
  </si>
  <si>
    <t>Note: PMI will add to payment if putting less than 20% down</t>
  </si>
  <si>
    <t>HOA Dues and/or fees are not included in these calculations</t>
  </si>
  <si>
    <r>
      <rPr>
        <sz val="11"/>
        <color rgb="FFFFFFFF"/>
        <rFont val="Arial"/>
      </rPr>
      <t xml:space="preserve">This is a tool not intended to replace an official loan estimate as it is simply an approximation of monthly payment and cash needed at closing.                                                       </t>
    </r>
    <r>
      <rPr>
        <sz val="9"/>
        <color rgb="FFFFFFFF"/>
        <rFont val="Arial"/>
      </rPr>
      <t xml:space="preserve">IRON Mortgage NMLS #2230568 </t>
    </r>
  </si>
  <si>
    <t>Total Payment</t>
  </si>
  <si>
    <t>Total Cash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</si>
</sst>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theme="0"/>
      <name val="Arial"/>
      <scheme val="minor"/>
    </font>
    <font>
      <sz val="10"/>
      <color theme="0"/>
      <name val="Arial"/>
      <scheme val="minor"/>
    </font>
    <font>
      <sz val="24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8"/>
      <color theme="1"/>
      <name val="Arial"/>
      <scheme val="minor"/>
    </font>
    <font>
      <b/>
      <sz val="14"/>
      <color theme="0"/>
      <name val="Arial"/>
      <scheme val="minor"/>
    </font>
    <font>
      <b/>
      <sz val="10"/>
      <color rgb="FFFFFFFF"/>
      <name val="Arial"/>
      <scheme val="minor"/>
    </font>
    <font>
      <sz val="10"/>
      <color rgb="FF000000"/>
      <name val="Arial"/>
      <scheme val="minor"/>
    </font>
    <font>
      <sz val="9"/>
      <color theme="1"/>
      <name val="Arial"/>
      <scheme val="minor"/>
    </font>
    <font>
      <i/>
      <sz val="8"/>
      <color rgb="FF000000"/>
      <name val="Arial"/>
      <scheme val="minor"/>
    </font>
    <font>
      <i/>
      <sz val="10"/>
      <color theme="1"/>
      <name val="Arial"/>
      <scheme val="minor"/>
    </font>
    <font>
      <sz val="11"/>
      <color rgb="FF000000"/>
      <name val="Arial"/>
      <scheme val="minor"/>
    </font>
    <font>
      <i/>
      <sz val="9"/>
      <color theme="1"/>
      <name val="Arial"/>
      <scheme val="minor"/>
    </font>
    <font>
      <b/>
      <sz val="10"/>
      <color rgb="FF000000"/>
      <name val="Arial"/>
      <scheme val="minor"/>
    </font>
    <font>
      <i/>
      <sz val="10"/>
      <color rgb="FF000000"/>
      <name val="Arial"/>
    </font>
    <font>
      <sz val="11"/>
      <color rgb="FFFFFFFF"/>
      <name val="Arial"/>
      <scheme val="minor"/>
    </font>
    <font>
      <b/>
      <sz val="14"/>
      <color rgb="FFFFFFFF"/>
      <name val="Arial"/>
      <scheme val="minor"/>
    </font>
    <font>
      <sz val="14"/>
      <color theme="0"/>
      <name val="Arial"/>
      <scheme val="minor"/>
    </font>
    <font>
      <sz val="14"/>
      <color rgb="FFFFFFFF"/>
      <name val="Arial"/>
      <scheme val="minor"/>
    </font>
    <font>
      <sz val="11"/>
      <color rgb="FFFFFFFF"/>
      <name val="Arial"/>
    </font>
    <font>
      <sz val="9"/>
      <color rgb="FFFFFFFF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6" fillId="5" borderId="9" xfId="0" applyNumberFormat="1" applyFont="1" applyFill="1" applyBorder="1" applyAlignment="1" applyProtection="1">
      <alignment horizontal="right"/>
      <protection locked="0"/>
    </xf>
    <xf numFmtId="0" fontId="6" fillId="6" borderId="9" xfId="0" applyFont="1" applyFill="1" applyBorder="1" applyAlignment="1" applyProtection="1">
      <alignment horizontal="right"/>
      <protection locked="0"/>
    </xf>
    <xf numFmtId="164" fontId="6" fillId="6" borderId="9" xfId="0" applyNumberFormat="1" applyFont="1" applyFill="1" applyBorder="1" applyAlignment="1" applyProtection="1">
      <alignment horizontal="right"/>
      <protection locked="0"/>
    </xf>
    <xf numFmtId="164" fontId="6" fillId="7" borderId="9" xfId="0" applyNumberFormat="1" applyFont="1" applyFill="1" applyBorder="1" applyProtection="1">
      <protection locked="0"/>
    </xf>
    <xf numFmtId="0" fontId="6" fillId="7" borderId="9" xfId="0" applyFont="1" applyFill="1" applyBorder="1" applyAlignment="1" applyProtection="1">
      <alignment horizontal="right"/>
      <protection locked="0"/>
    </xf>
    <xf numFmtId="0" fontId="6" fillId="8" borderId="9" xfId="0" applyFont="1" applyFill="1" applyBorder="1" applyAlignment="1" applyProtection="1">
      <alignment horizontal="right"/>
      <protection locked="0"/>
    </xf>
    <xf numFmtId="164" fontId="6" fillId="9" borderId="9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0" fontId="6" fillId="0" borderId="8" xfId="0" applyFont="1" applyBorder="1"/>
    <xf numFmtId="0" fontId="1" fillId="2" borderId="4" xfId="0" applyFont="1" applyFill="1" applyBorder="1" applyAlignment="1">
      <alignment horizontal="right" vertical="top"/>
    </xf>
    <xf numFmtId="0" fontId="1" fillId="9" borderId="0" xfId="0" applyFont="1" applyFill="1" applyAlignment="1">
      <alignment horizontal="right" vertical="top"/>
    </xf>
    <xf numFmtId="0" fontId="6" fillId="9" borderId="0" xfId="0" applyFont="1" applyFill="1"/>
    <xf numFmtId="0" fontId="6" fillId="2" borderId="8" xfId="0" applyFont="1" applyFill="1" applyBorder="1"/>
    <xf numFmtId="0" fontId="6" fillId="0" borderId="0" xfId="0" applyFont="1"/>
    <xf numFmtId="0" fontId="13" fillId="2" borderId="0" xfId="0" applyFont="1" applyFill="1"/>
    <xf numFmtId="0" fontId="1" fillId="0" borderId="0" xfId="0" applyFont="1" applyAlignment="1">
      <alignment horizontal="right" vertical="top"/>
    </xf>
    <xf numFmtId="0" fontId="17" fillId="4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9" fillId="3" borderId="0" xfId="0" applyFont="1" applyFill="1"/>
    <xf numFmtId="164" fontId="8" fillId="3" borderId="0" xfId="0" applyNumberFormat="1" applyFont="1" applyFill="1"/>
    <xf numFmtId="0" fontId="20" fillId="3" borderId="0" xfId="0" applyFont="1" applyFill="1"/>
    <xf numFmtId="0" fontId="8" fillId="3" borderId="0" xfId="0" applyFont="1" applyFill="1"/>
    <xf numFmtId="164" fontId="8" fillId="3" borderId="0" xfId="0" applyNumberFormat="1" applyFont="1" applyFill="1" applyAlignment="1">
      <alignment horizontal="right"/>
    </xf>
    <xf numFmtId="0" fontId="21" fillId="2" borderId="4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/>
    </xf>
    <xf numFmtId="0" fontId="6" fillId="0" borderId="5" xfId="0" applyFont="1" applyBorder="1"/>
    <xf numFmtId="0" fontId="6" fillId="2" borderId="6" xfId="0" applyFont="1" applyFill="1" applyBorder="1"/>
    <xf numFmtId="0" fontId="6" fillId="0" borderId="7" xfId="0" applyFont="1" applyBorder="1"/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6" fillId="0" borderId="6" xfId="0" applyFont="1" applyBorder="1"/>
    <xf numFmtId="0" fontId="1" fillId="2" borderId="0" xfId="0" applyFont="1" applyFill="1"/>
    <xf numFmtId="0" fontId="16" fillId="2" borderId="4" xfId="0" applyFont="1" applyFill="1" applyBorder="1" applyAlignment="1">
      <alignment horizontal="right"/>
    </xf>
    <xf numFmtId="0" fontId="16" fillId="8" borderId="0" xfId="0" applyFont="1" applyFill="1" applyAlignment="1">
      <alignment horizontal="right"/>
    </xf>
    <xf numFmtId="0" fontId="6" fillId="8" borderId="0" xfId="0" applyFont="1" applyFill="1"/>
    <xf numFmtId="0" fontId="1" fillId="2" borderId="0" xfId="0" applyFont="1" applyFill="1" applyAlignment="1">
      <alignment horizontal="right"/>
    </xf>
    <xf numFmtId="0" fontId="1" fillId="8" borderId="0" xfId="0" applyFont="1" applyFill="1" applyAlignment="1">
      <alignment horizontal="right" vertical="top"/>
    </xf>
    <xf numFmtId="0" fontId="13" fillId="0" borderId="4" xfId="0" applyFont="1" applyBorder="1"/>
    <xf numFmtId="0" fontId="15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0" fontId="6" fillId="2" borderId="4" xfId="0" applyFont="1" applyFill="1" applyBorder="1"/>
    <xf numFmtId="0" fontId="6" fillId="5" borderId="0" xfId="0" applyFont="1" applyFill="1"/>
    <xf numFmtId="0" fontId="1" fillId="6" borderId="0" xfId="0" applyFont="1" applyFill="1" applyAlignment="1">
      <alignment horizontal="right" vertical="top"/>
    </xf>
    <xf numFmtId="0" fontId="6" fillId="6" borderId="0" xfId="0" applyFont="1" applyFill="1"/>
    <xf numFmtId="0" fontId="1" fillId="7" borderId="0" xfId="0" applyFont="1" applyFill="1" applyAlignment="1">
      <alignment horizontal="right" vertical="top"/>
    </xf>
    <xf numFmtId="0" fontId="6" fillId="7" borderId="0" xfId="0" applyFont="1" applyFill="1"/>
    <xf numFmtId="0" fontId="1" fillId="5" borderId="0" xfId="0" applyFont="1" applyFill="1" applyAlignment="1">
      <alignment horizontal="right" vertical="top"/>
    </xf>
    <xf numFmtId="0" fontId="14" fillId="9" borderId="0" xfId="0" applyFont="1" applyFill="1"/>
    <xf numFmtId="0" fontId="14" fillId="2" borderId="8" xfId="0" applyFont="1" applyFill="1" applyBorder="1"/>
    <xf numFmtId="0" fontId="10" fillId="8" borderId="0" xfId="0" applyFont="1" applyFill="1" applyAlignment="1">
      <alignment horizontal="left"/>
    </xf>
    <xf numFmtId="0" fontId="13" fillId="0" borderId="0" xfId="0" applyFont="1"/>
    <xf numFmtId="0" fontId="10" fillId="7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4" xfId="0" applyFont="1" applyBorder="1"/>
    <xf numFmtId="0" fontId="12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1" fillId="0" borderId="1" xfId="0" applyFont="1" applyBorder="1"/>
    <xf numFmtId="0" fontId="1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3" xfId="0" applyFont="1" applyBorder="1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6" xfId="0" applyFont="1" applyFill="1" applyBorder="1"/>
    <xf numFmtId="0" fontId="9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6" fillId="4" borderId="0" xfId="0" applyFont="1" applyFill="1"/>
    <xf numFmtId="0" fontId="10" fillId="5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 vertical="top"/>
    </xf>
    <xf numFmtId="0" fontId="18" fillId="3" borderId="0" xfId="0" applyFont="1" applyFill="1" applyAlignment="1">
      <alignment horizontal="center" vertical="center" wrapText="1"/>
    </xf>
    <xf numFmtId="0" fontId="0" fillId="0" borderId="0" xfId="0"/>
    <xf numFmtId="0" fontId="2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5" fillId="0" borderId="2" xfId="0" applyFont="1" applyBorder="1"/>
    <xf numFmtId="0" fontId="7" fillId="0" borderId="1" xfId="0" applyFont="1" applyBorder="1" applyAlignment="1">
      <alignment horizontal="center" vertical="center"/>
    </xf>
    <xf numFmtId="0" fontId="5" fillId="0" borderId="3" xfId="0" applyFont="1" applyBorder="1"/>
    <xf numFmtId="0" fontId="8" fillId="3" borderId="5" xfId="0" applyFont="1" applyFill="1" applyBorder="1" applyAlignment="1">
      <alignment horizontal="center"/>
    </xf>
    <xf numFmtId="0" fontId="5" fillId="0" borderId="6" xfId="0" applyFont="1" applyBorder="1"/>
    <xf numFmtId="0" fontId="8" fillId="3" borderId="6" xfId="0" applyFont="1" applyFill="1" applyBorder="1" applyAlignment="1">
      <alignment horizontal="center"/>
    </xf>
    <xf numFmtId="0" fontId="5" fillId="0" borderId="7" xfId="0" applyFont="1" applyBorder="1"/>
    <xf numFmtId="0" fontId="9" fillId="3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361950</xdr:colOff>
      <xdr:row>0</xdr:row>
      <xdr:rowOff>165100</xdr:rowOff>
    </xdr:from>
    <xdr:ext cx="8013700" cy="1358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59200" y="165100"/>
          <a:ext cx="8013700" cy="1358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33"/>
  <sheetViews>
    <sheetView showGridLines="0" tabSelected="1" workbookViewId="0">
      <selection activeCell="I12" sqref="I12"/>
    </sheetView>
  </sheetViews>
  <sheetFormatPr defaultColWidth="12.5703125" defaultRowHeight="15.75" customHeight="1" x14ac:dyDescent="0.2"/>
  <cols>
    <col min="1" max="1" width="7.5703125" customWidth="1"/>
    <col min="2" max="2" width="3.42578125" customWidth="1"/>
    <col min="3" max="3" width="22.42578125" customWidth="1"/>
    <col min="4" max="4" width="15" customWidth="1"/>
    <col min="7" max="7" width="15.28515625" customWidth="1"/>
    <col min="8" max="8" width="21.42578125" customWidth="1"/>
    <col min="9" max="9" width="20.5703125" customWidth="1"/>
    <col min="10" max="10" width="6" customWidth="1"/>
    <col min="11" max="11" width="3" customWidth="1"/>
    <col min="12" max="12" width="4" customWidth="1"/>
    <col min="13" max="13" width="15.5703125" customWidth="1"/>
    <col min="14" max="14" width="1.7109375" customWidth="1"/>
    <col min="16" max="16" width="37.7109375" customWidth="1"/>
    <col min="17" max="17" width="4.5703125" customWidth="1"/>
  </cols>
  <sheetData>
    <row r="1" spans="1:18" ht="14.25" customHeight="1" x14ac:dyDescent="0.2">
      <c r="A1" s="40"/>
      <c r="B1" s="40"/>
      <c r="C1" s="66"/>
      <c r="D1" s="67"/>
      <c r="E1" s="67"/>
      <c r="F1" s="67"/>
      <c r="G1" s="66"/>
      <c r="H1" s="67"/>
      <c r="I1" s="67"/>
    </row>
    <row r="2" spans="1:18" ht="127.5" customHeight="1" x14ac:dyDescent="0.2">
      <c r="A2" s="40"/>
      <c r="B2" s="40"/>
      <c r="D2" s="67"/>
      <c r="E2" s="83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8" ht="95.25" customHeight="1" x14ac:dyDescent="0.2">
      <c r="A3" s="24"/>
      <c r="B3" s="68"/>
      <c r="C3" s="69"/>
      <c r="D3" s="84" t="s">
        <v>0</v>
      </c>
      <c r="E3" s="85"/>
      <c r="F3" s="85"/>
      <c r="G3" s="85"/>
      <c r="H3" s="70"/>
      <c r="I3" s="71"/>
      <c r="J3" s="72"/>
      <c r="L3" s="73"/>
      <c r="M3" s="86" t="s">
        <v>1</v>
      </c>
      <c r="N3" s="85"/>
      <c r="O3" s="85"/>
      <c r="P3" s="87"/>
      <c r="Q3" s="74"/>
    </row>
    <row r="4" spans="1:18" ht="18" x14ac:dyDescent="0.25">
      <c r="A4" s="24"/>
      <c r="B4" s="25"/>
      <c r="C4" s="88" t="s">
        <v>2</v>
      </c>
      <c r="D4" s="89"/>
      <c r="E4" s="75"/>
      <c r="F4" s="75"/>
      <c r="G4" s="90" t="s">
        <v>3</v>
      </c>
      <c r="H4" s="89"/>
      <c r="I4" s="91"/>
      <c r="J4" s="13"/>
      <c r="L4" s="76"/>
      <c r="M4" s="92" t="s">
        <v>4</v>
      </c>
      <c r="N4" s="89"/>
      <c r="O4" s="89"/>
      <c r="P4" s="91"/>
      <c r="Q4" s="77"/>
    </row>
    <row r="5" spans="1:18" ht="12.75" x14ac:dyDescent="0.2">
      <c r="B5" s="8"/>
      <c r="C5" s="70"/>
      <c r="D5" s="9"/>
      <c r="E5" s="9"/>
      <c r="F5" s="9"/>
      <c r="G5" s="9"/>
      <c r="H5" s="9"/>
      <c r="I5" s="9"/>
      <c r="J5" s="13"/>
      <c r="L5" s="49"/>
      <c r="M5" s="78"/>
      <c r="N5" s="78"/>
      <c r="O5" s="78"/>
      <c r="P5" s="78"/>
      <c r="Q5" s="17"/>
    </row>
    <row r="6" spans="1:18" ht="12.75" x14ac:dyDescent="0.2">
      <c r="B6" s="8"/>
      <c r="C6" s="9"/>
      <c r="D6" s="9"/>
      <c r="E6" s="9"/>
      <c r="F6" s="9"/>
      <c r="G6" s="9"/>
      <c r="H6" s="9"/>
      <c r="I6" s="9"/>
      <c r="J6" s="13"/>
      <c r="L6" s="14"/>
      <c r="M6" s="55" t="s">
        <v>5</v>
      </c>
      <c r="N6" s="79"/>
      <c r="O6" s="79" t="s">
        <v>6</v>
      </c>
      <c r="P6" s="50"/>
      <c r="Q6" s="17"/>
    </row>
    <row r="7" spans="1:18" ht="12.75" x14ac:dyDescent="0.2">
      <c r="A7" s="18"/>
      <c r="B7" s="8"/>
      <c r="C7" s="40" t="s">
        <v>7</v>
      </c>
      <c r="D7" s="1">
        <v>250000</v>
      </c>
      <c r="E7" s="9"/>
      <c r="F7" s="9"/>
      <c r="G7" s="40" t="s">
        <v>8</v>
      </c>
      <c r="H7" s="9"/>
      <c r="I7" s="48">
        <f>D7-D12</f>
        <v>50000</v>
      </c>
      <c r="J7" s="13"/>
      <c r="L7" s="49"/>
      <c r="M7" s="50"/>
      <c r="N7" s="50"/>
      <c r="O7" s="50"/>
      <c r="P7" s="50"/>
      <c r="Q7" s="17"/>
    </row>
    <row r="8" spans="1:18" ht="12.75" x14ac:dyDescent="0.2">
      <c r="B8" s="8"/>
      <c r="C8" s="40"/>
      <c r="D8" s="10"/>
      <c r="E8" s="9"/>
      <c r="F8" s="9"/>
      <c r="G8" s="40"/>
      <c r="H8" s="9"/>
      <c r="I8" s="10"/>
      <c r="J8" s="13"/>
      <c r="L8" s="14"/>
      <c r="M8" s="51" t="s">
        <v>9</v>
      </c>
      <c r="N8" s="65"/>
      <c r="O8" s="65" t="s">
        <v>10</v>
      </c>
      <c r="P8" s="52"/>
      <c r="Q8" s="17"/>
    </row>
    <row r="9" spans="1:18" ht="12.75" x14ac:dyDescent="0.2">
      <c r="A9" s="18"/>
      <c r="B9" s="8"/>
      <c r="C9" s="40" t="s">
        <v>11</v>
      </c>
      <c r="D9" s="2">
        <v>20</v>
      </c>
      <c r="E9" s="9"/>
      <c r="F9" s="9"/>
      <c r="G9" s="40" t="s">
        <v>12</v>
      </c>
      <c r="H9" s="9"/>
      <c r="I9" s="10"/>
      <c r="J9" s="13"/>
      <c r="L9" s="49"/>
      <c r="M9" s="52"/>
      <c r="N9" s="52"/>
      <c r="O9" s="52"/>
      <c r="P9" s="52"/>
      <c r="Q9" s="17"/>
    </row>
    <row r="10" spans="1:18" ht="12.75" x14ac:dyDescent="0.2">
      <c r="A10" s="62"/>
      <c r="B10" s="63"/>
      <c r="D10" s="64" t="s">
        <v>13</v>
      </c>
      <c r="E10" s="9"/>
      <c r="F10" s="9"/>
      <c r="G10" s="40"/>
      <c r="H10" s="19" t="s">
        <v>14</v>
      </c>
      <c r="I10" s="3">
        <v>0</v>
      </c>
      <c r="J10" s="13"/>
      <c r="L10" s="14"/>
      <c r="M10" s="53" t="s">
        <v>15</v>
      </c>
      <c r="N10" s="60"/>
      <c r="O10" s="60" t="s">
        <v>16</v>
      </c>
      <c r="P10" s="54"/>
      <c r="Q10" s="17"/>
      <c r="R10" s="61"/>
    </row>
    <row r="11" spans="1:18" ht="12.75" x14ac:dyDescent="0.2">
      <c r="B11" s="8"/>
      <c r="C11" s="40"/>
      <c r="D11" s="10"/>
      <c r="E11" s="9"/>
      <c r="F11" s="9"/>
      <c r="G11" s="40"/>
      <c r="J11" s="13"/>
      <c r="L11" s="49"/>
      <c r="M11" s="54"/>
      <c r="N11" s="54"/>
      <c r="O11" s="54"/>
      <c r="P11" s="54"/>
      <c r="Q11" s="17"/>
    </row>
    <row r="12" spans="1:18" ht="12.75" x14ac:dyDescent="0.2">
      <c r="A12" s="18"/>
      <c r="B12" s="8"/>
      <c r="C12" s="40" t="s">
        <v>17</v>
      </c>
      <c r="D12" s="48">
        <f>D7-(D7*(D9/100))</f>
        <v>200000</v>
      </c>
      <c r="E12" s="9"/>
      <c r="F12" s="9"/>
      <c r="G12" s="40"/>
      <c r="H12" s="59" t="s">
        <v>18</v>
      </c>
      <c r="I12" s="4">
        <v>0</v>
      </c>
      <c r="J12" s="13"/>
      <c r="L12" s="14"/>
      <c r="M12" s="45" t="s">
        <v>19</v>
      </c>
      <c r="N12" s="58"/>
      <c r="O12" s="58" t="s">
        <v>20</v>
      </c>
      <c r="P12" s="43"/>
      <c r="Q12" s="17"/>
    </row>
    <row r="13" spans="1:18" ht="12.75" x14ac:dyDescent="0.2">
      <c r="B13" s="8"/>
      <c r="C13" s="40"/>
      <c r="D13" s="10"/>
      <c r="E13" s="9"/>
      <c r="F13" s="9"/>
      <c r="G13" s="40"/>
      <c r="J13" s="13"/>
      <c r="L13" s="49"/>
      <c r="M13" s="43"/>
      <c r="N13" s="43"/>
      <c r="O13" s="43"/>
      <c r="P13" s="43"/>
      <c r="Q13" s="17"/>
    </row>
    <row r="14" spans="1:18" ht="14.25" x14ac:dyDescent="0.2">
      <c r="A14" s="18"/>
      <c r="B14" s="8"/>
      <c r="C14" s="40" t="s">
        <v>21</v>
      </c>
      <c r="D14" s="5">
        <v>4.4139999999999997</v>
      </c>
      <c r="E14" s="9"/>
      <c r="F14" s="9"/>
      <c r="G14" s="40"/>
      <c r="H14" s="19" t="s">
        <v>22</v>
      </c>
      <c r="I14" s="48">
        <v>1055</v>
      </c>
      <c r="J14" s="13"/>
      <c r="L14" s="14"/>
      <c r="M14" s="15" t="s">
        <v>23</v>
      </c>
      <c r="N14" s="16"/>
      <c r="O14" s="16" t="s">
        <v>24</v>
      </c>
      <c r="P14" s="56"/>
      <c r="Q14" s="57"/>
    </row>
    <row r="15" spans="1:18" ht="12.75" x14ac:dyDescent="0.2">
      <c r="B15" s="8"/>
      <c r="C15" s="40"/>
      <c r="D15" s="10"/>
      <c r="E15" s="9"/>
      <c r="F15" s="9"/>
      <c r="G15" s="40"/>
      <c r="H15" s="19" t="s">
        <v>25</v>
      </c>
      <c r="I15" s="48">
        <v>550</v>
      </c>
      <c r="J15" s="13"/>
      <c r="L15" s="49"/>
      <c r="M15" s="16"/>
      <c r="N15" s="16"/>
      <c r="O15" s="16"/>
      <c r="P15" s="16"/>
      <c r="Q15" s="17"/>
    </row>
    <row r="16" spans="1:18" ht="12.75" x14ac:dyDescent="0.2">
      <c r="A16" s="18"/>
      <c r="B16" s="8"/>
      <c r="C16" s="40" t="s">
        <v>26</v>
      </c>
      <c r="D16" s="6">
        <v>360</v>
      </c>
      <c r="E16" s="9"/>
      <c r="F16" s="9"/>
      <c r="G16" s="40"/>
      <c r="H16" s="19" t="s">
        <v>27</v>
      </c>
      <c r="I16" s="48">
        <v>100</v>
      </c>
      <c r="J16" s="13"/>
      <c r="L16" s="14"/>
      <c r="M16" s="55" t="s">
        <v>28</v>
      </c>
      <c r="N16" s="50"/>
      <c r="O16" s="50" t="s">
        <v>29</v>
      </c>
      <c r="P16" s="50"/>
      <c r="Q16" s="17"/>
    </row>
    <row r="17" spans="1:17" ht="12.75" x14ac:dyDescent="0.2">
      <c r="A17" s="18"/>
      <c r="B17" s="46"/>
      <c r="D17" s="47" t="s">
        <v>30</v>
      </c>
      <c r="E17" s="9"/>
      <c r="F17" s="9"/>
      <c r="G17" s="40"/>
      <c r="H17" s="19" t="s">
        <v>31</v>
      </c>
      <c r="I17" s="48">
        <v>110</v>
      </c>
      <c r="J17" s="13"/>
      <c r="L17" s="49"/>
      <c r="M17" s="50"/>
      <c r="N17" s="50"/>
      <c r="O17" s="50"/>
      <c r="P17" s="50"/>
      <c r="Q17" s="17"/>
    </row>
    <row r="18" spans="1:17" ht="12.75" x14ac:dyDescent="0.2">
      <c r="A18" s="18"/>
      <c r="B18" s="46"/>
      <c r="D18" s="47" t="s">
        <v>32</v>
      </c>
      <c r="E18" s="9"/>
      <c r="F18" s="9"/>
      <c r="H18" s="19" t="s">
        <v>33</v>
      </c>
      <c r="I18" s="48">
        <f>(D12*0.00375)+595+7+30+60+105</f>
        <v>1547</v>
      </c>
      <c r="J18" s="13"/>
      <c r="L18" s="14"/>
      <c r="M18" s="51" t="s">
        <v>34</v>
      </c>
      <c r="N18" s="52"/>
      <c r="O18" s="52" t="s">
        <v>35</v>
      </c>
      <c r="P18" s="52"/>
      <c r="Q18" s="17"/>
    </row>
    <row r="19" spans="1:17" ht="12.75" x14ac:dyDescent="0.2">
      <c r="B19" s="8"/>
      <c r="C19" s="40"/>
      <c r="D19" s="10"/>
      <c r="E19" s="9"/>
      <c r="F19" s="9"/>
      <c r="H19" s="19" t="s">
        <v>36</v>
      </c>
      <c r="I19" s="48">
        <f>(D14/100*D12)/360*15</f>
        <v>367.83333333333331</v>
      </c>
      <c r="J19" s="13"/>
      <c r="L19" s="49"/>
      <c r="M19" s="52"/>
      <c r="N19" s="52"/>
      <c r="O19" s="52"/>
      <c r="P19" s="52"/>
      <c r="Q19" s="17"/>
    </row>
    <row r="20" spans="1:17" ht="12.75" x14ac:dyDescent="0.2">
      <c r="A20" s="18"/>
      <c r="B20" s="8"/>
      <c r="C20" s="40" t="s">
        <v>37</v>
      </c>
      <c r="D20" s="48">
        <f>PMT(D14/1200,D16,D12,0,0) *-1</f>
        <v>1003.1764589635237</v>
      </c>
      <c r="E20" s="9"/>
      <c r="F20" s="9"/>
      <c r="J20" s="13"/>
      <c r="L20" s="14"/>
      <c r="M20" s="53" t="s">
        <v>38</v>
      </c>
      <c r="N20" s="54"/>
      <c r="O20" s="54" t="s">
        <v>39</v>
      </c>
      <c r="P20" s="54"/>
      <c r="Q20" s="17"/>
    </row>
    <row r="21" spans="1:17" ht="12.75" x14ac:dyDescent="0.2">
      <c r="B21" s="8"/>
      <c r="C21" s="40"/>
      <c r="D21" s="10"/>
      <c r="E21" s="9"/>
      <c r="F21" s="9"/>
      <c r="G21" s="40" t="s">
        <v>40</v>
      </c>
      <c r="H21" s="9"/>
      <c r="I21" s="12">
        <f>SUM(I10:I19)</f>
        <v>3729.8333333333335</v>
      </c>
      <c r="J21" s="13"/>
      <c r="L21" s="14"/>
      <c r="M21" s="53" t="s">
        <v>41</v>
      </c>
      <c r="N21" s="54"/>
      <c r="O21" s="54" t="s">
        <v>42</v>
      </c>
      <c r="P21" s="54"/>
      <c r="Q21" s="17"/>
    </row>
    <row r="22" spans="1:17" ht="12.75" x14ac:dyDescent="0.2">
      <c r="A22" s="18"/>
      <c r="B22" s="8"/>
      <c r="C22" s="40" t="s">
        <v>43</v>
      </c>
      <c r="D22" s="7">
        <v>2500</v>
      </c>
      <c r="E22" s="9"/>
      <c r="F22" s="9"/>
      <c r="G22" s="40"/>
      <c r="H22" s="9"/>
      <c r="I22" s="44"/>
      <c r="J22" s="13"/>
      <c r="L22" s="14"/>
      <c r="M22" s="45" t="s">
        <v>44</v>
      </c>
      <c r="N22" s="43"/>
      <c r="O22" s="43" t="s">
        <v>45</v>
      </c>
      <c r="P22" s="43"/>
      <c r="Q22" s="17"/>
    </row>
    <row r="23" spans="1:17" ht="12.75" x14ac:dyDescent="0.2">
      <c r="B23" s="8"/>
      <c r="C23" s="40"/>
      <c r="D23" s="10"/>
      <c r="E23" s="9"/>
      <c r="F23" s="9"/>
      <c r="G23" s="40" t="s">
        <v>46</v>
      </c>
      <c r="H23" s="9"/>
      <c r="I23" s="12">
        <f>D22+D24</f>
        <v>3700</v>
      </c>
      <c r="J23" s="13"/>
      <c r="L23" s="41"/>
      <c r="M23" s="42" t="s">
        <v>47</v>
      </c>
      <c r="N23" s="43"/>
      <c r="O23" s="43" t="s">
        <v>48</v>
      </c>
      <c r="P23" s="43"/>
      <c r="Q23" s="17"/>
    </row>
    <row r="24" spans="1:17" ht="25.5" customHeight="1" x14ac:dyDescent="0.2">
      <c r="A24" s="18"/>
      <c r="B24" s="8"/>
      <c r="C24" s="40" t="s">
        <v>49</v>
      </c>
      <c r="D24" s="1">
        <v>1200</v>
      </c>
      <c r="E24" s="9"/>
      <c r="F24" s="9"/>
      <c r="G24" s="9"/>
      <c r="H24" s="9"/>
      <c r="I24" s="10"/>
      <c r="J24" s="13"/>
      <c r="L24" s="14"/>
      <c r="M24" s="15"/>
      <c r="N24" s="16"/>
      <c r="O24" s="16"/>
      <c r="P24" s="16"/>
      <c r="Q24" s="17"/>
    </row>
    <row r="25" spans="1:17" ht="23.65" customHeight="1" x14ac:dyDescent="0.2">
      <c r="B25" s="8"/>
      <c r="C25" s="9"/>
      <c r="D25" s="10"/>
      <c r="E25" s="9"/>
      <c r="F25" s="9"/>
      <c r="G25" s="11" t="s">
        <v>50</v>
      </c>
      <c r="H25" s="9"/>
      <c r="I25" s="80">
        <v>0</v>
      </c>
      <c r="J25" s="13"/>
      <c r="L25" s="14"/>
      <c r="M25" s="15"/>
      <c r="N25" s="16"/>
      <c r="O25" s="16"/>
      <c r="P25" s="16"/>
      <c r="Q25" s="17"/>
    </row>
    <row r="26" spans="1:17" ht="12.75" x14ac:dyDescent="0.2">
      <c r="A26" s="18"/>
      <c r="B26" s="8"/>
      <c r="C26" s="19" t="s">
        <v>51</v>
      </c>
      <c r="D26" s="9"/>
      <c r="E26" s="9"/>
      <c r="F26" s="9"/>
      <c r="G26" s="9"/>
      <c r="H26" s="9"/>
      <c r="I26" s="10"/>
      <c r="J26" s="13"/>
      <c r="L26" s="14"/>
      <c r="M26" s="20"/>
      <c r="Q26" s="17"/>
    </row>
    <row r="27" spans="1:17" ht="15" customHeight="1" x14ac:dyDescent="0.2">
      <c r="B27" s="8"/>
      <c r="C27" s="21" t="s">
        <v>52</v>
      </c>
      <c r="D27" s="9"/>
      <c r="E27" s="9"/>
      <c r="F27" s="9"/>
      <c r="G27" s="9"/>
      <c r="H27" s="9"/>
      <c r="I27" s="10"/>
      <c r="J27" s="13"/>
      <c r="L27" s="14"/>
      <c r="M27" s="20"/>
      <c r="Q27" s="17"/>
    </row>
    <row r="28" spans="1:17" ht="16.5" customHeight="1" x14ac:dyDescent="0.2">
      <c r="B28" s="8"/>
      <c r="C28" s="22"/>
      <c r="D28" s="22"/>
      <c r="E28" s="22"/>
      <c r="F28" s="22"/>
      <c r="G28" s="22"/>
      <c r="H28" s="22"/>
      <c r="I28" s="23"/>
      <c r="J28" s="13"/>
      <c r="L28" s="14"/>
      <c r="M28" s="81" t="s">
        <v>53</v>
      </c>
      <c r="N28" s="82"/>
      <c r="O28" s="82"/>
      <c r="P28" s="82"/>
      <c r="Q28" s="17"/>
    </row>
    <row r="29" spans="1:17" ht="18" x14ac:dyDescent="0.25">
      <c r="A29" s="24"/>
      <c r="B29" s="25"/>
      <c r="C29" s="26" t="s">
        <v>54</v>
      </c>
      <c r="D29" s="27">
        <f>D20+(D22/12)+(D24/12)</f>
        <v>1311.5097922968571</v>
      </c>
      <c r="E29" s="28"/>
      <c r="F29" s="28"/>
      <c r="G29" s="26" t="s">
        <v>55</v>
      </c>
      <c r="H29" s="29"/>
      <c r="I29" s="30">
        <f>SUM(I7,I21,I23)</f>
        <v>57429.833333333336</v>
      </c>
      <c r="J29" s="13"/>
      <c r="L29" s="31"/>
      <c r="M29" s="82"/>
      <c r="N29" s="82"/>
      <c r="O29" s="82"/>
      <c r="P29" s="82"/>
      <c r="Q29" s="32"/>
    </row>
    <row r="30" spans="1:17" ht="12.75" x14ac:dyDescent="0.2">
      <c r="B30" s="8"/>
      <c r="C30" s="22"/>
      <c r="D30" s="22"/>
      <c r="E30" s="22"/>
      <c r="F30" s="22"/>
      <c r="G30" s="22"/>
      <c r="H30" s="22"/>
      <c r="I30" s="22"/>
      <c r="J30" s="13"/>
      <c r="L30" s="33"/>
      <c r="M30" s="82"/>
      <c r="N30" s="82"/>
      <c r="O30" s="82"/>
      <c r="P30" s="82"/>
      <c r="Q30" s="17"/>
    </row>
    <row r="31" spans="1:17" ht="12.75" x14ac:dyDescent="0.2">
      <c r="B31" s="8"/>
      <c r="C31" s="9"/>
      <c r="D31" s="9"/>
      <c r="E31" s="9"/>
      <c r="F31" s="9"/>
      <c r="G31" s="9"/>
      <c r="H31" s="9"/>
      <c r="I31" s="9"/>
      <c r="J31" s="13"/>
      <c r="L31" s="8"/>
      <c r="Q31" s="13"/>
    </row>
    <row r="32" spans="1:17" ht="12.75" x14ac:dyDescent="0.2">
      <c r="B32" s="34"/>
      <c r="C32" s="35"/>
      <c r="D32" s="35"/>
      <c r="E32" s="35"/>
      <c r="F32" s="35"/>
      <c r="G32" s="35"/>
      <c r="H32" s="35"/>
      <c r="I32" s="35"/>
      <c r="J32" s="36"/>
      <c r="L32" s="37"/>
      <c r="M32" s="38"/>
      <c r="N32" s="39"/>
      <c r="O32" s="39"/>
      <c r="P32" s="39"/>
      <c r="Q32" s="36"/>
    </row>
    <row r="33" spans="3:9" ht="12.75" x14ac:dyDescent="0.2">
      <c r="C33" s="9"/>
      <c r="D33" s="9"/>
      <c r="E33" s="9"/>
      <c r="F33" s="9"/>
      <c r="G33" s="9"/>
      <c r="H33" s="9"/>
      <c r="I33" s="9"/>
    </row>
  </sheetData>
  <sheetProtection algorithmName="SHA-512" hashValue="IFh51SuEMk2xZLI/+4ZIbaqTzzAYpJ5tdha9xz/JfpH/XhJUv7FY6znwZw18jryiL3gtocdcUAz9oh7LaHFRoQ==" saltValue="Qqn1G6y1a8gk/Xa2z1Sakw==" spinCount="100000" sheet="1" objects="1" scenarios="1" selectLockedCells="1"/>
  <mergeCells count="7">
    <mergeCell ref="M28:P30"/>
    <mergeCell ref="E2:O2"/>
    <mergeCell ref="D3:G3"/>
    <mergeCell ref="M3:P3"/>
    <mergeCell ref="C4:D4"/>
    <mergeCell ref="G4:I4"/>
    <mergeCell ref="M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Lescoe</dc:creator>
  <cp:lastModifiedBy>Craig Lescoe</cp:lastModifiedBy>
  <dcterms:created xsi:type="dcterms:W3CDTF">2022-08-16T14:32:00Z</dcterms:created>
  <dcterms:modified xsi:type="dcterms:W3CDTF">2022-08-24T18:34:44Z</dcterms:modified>
</cp:coreProperties>
</file>